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705" windowWidth="10860" windowHeight="540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103" i="1" l="1"/>
  <c r="D103" i="1"/>
  <c r="F61" i="1" l="1"/>
  <c r="F13" i="1"/>
  <c r="F12" i="1"/>
  <c r="F57" i="1" l="1"/>
  <c r="F38" i="1"/>
  <c r="F18" i="1"/>
  <c r="F17" i="1"/>
  <c r="F16" i="1"/>
  <c r="F14" i="1"/>
  <c r="F27" i="1"/>
  <c r="F26" i="1"/>
  <c r="F46" i="1"/>
  <c r="F44" i="1"/>
  <c r="F43" i="1"/>
  <c r="F41" i="1" l="1"/>
  <c r="F40" i="1"/>
  <c r="F29" i="1"/>
  <c r="F23" i="1"/>
  <c r="F36" i="1" l="1"/>
  <c r="E39" i="1" l="1"/>
  <c r="D39" i="1"/>
  <c r="F39" i="1" l="1"/>
  <c r="E20" i="1"/>
  <c r="D20" i="1"/>
  <c r="D84" i="1" l="1"/>
  <c r="E47" i="1" l="1"/>
  <c r="F68" i="1" l="1"/>
  <c r="F24" i="1"/>
  <c r="F9" i="1"/>
  <c r="F33" i="1" l="1"/>
  <c r="D47" i="1" l="1"/>
  <c r="F85" i="1" l="1"/>
  <c r="F11" i="1" l="1"/>
  <c r="E10" i="1"/>
  <c r="D10" i="1"/>
  <c r="E84" i="1" l="1"/>
  <c r="F84" i="1" l="1"/>
  <c r="F37" i="1"/>
  <c r="F89" i="1" l="1"/>
  <c r="D105" i="1"/>
  <c r="F56" i="1"/>
  <c r="F55" i="1"/>
  <c r="F54" i="1"/>
  <c r="F53" i="1"/>
  <c r="F45" i="1"/>
  <c r="F34" i="1"/>
  <c r="F32" i="1"/>
  <c r="F31" i="1"/>
  <c r="F21" i="1"/>
  <c r="F10" i="1"/>
  <c r="E72" i="1" l="1"/>
  <c r="E15" i="1"/>
  <c r="E95" i="1" l="1"/>
  <c r="E79" i="1"/>
  <c r="E64" i="1"/>
  <c r="E75" i="1"/>
  <c r="E86" i="1"/>
  <c r="E92" i="1"/>
  <c r="E97" i="1"/>
  <c r="E107" i="1"/>
  <c r="D75" i="1"/>
  <c r="D86" i="1"/>
  <c r="E52" i="1"/>
  <c r="E51" i="1" s="1"/>
  <c r="E50" i="1" s="1"/>
  <c r="E8" i="1"/>
  <c r="E25" i="1"/>
  <c r="F25" i="1" s="1"/>
  <c r="E28" i="1"/>
  <c r="E30" i="1"/>
  <c r="E35" i="1"/>
  <c r="E42" i="1"/>
  <c r="F42" i="1" s="1"/>
  <c r="F74" i="1"/>
  <c r="F103" i="1"/>
  <c r="D72" i="1"/>
  <c r="D52" i="1"/>
  <c r="D51" i="1" s="1"/>
  <c r="D50" i="1" s="1"/>
  <c r="F20" i="1"/>
  <c r="D8" i="1"/>
  <c r="D25" i="1"/>
  <c r="D28" i="1"/>
  <c r="D30" i="1"/>
  <c r="D35" i="1"/>
  <c r="D42" i="1"/>
  <c r="D15" i="1"/>
  <c r="F15" i="1" s="1"/>
  <c r="E105" i="1"/>
  <c r="F105" i="1" s="1"/>
  <c r="D107" i="1"/>
  <c r="D64" i="1"/>
  <c r="D79" i="1"/>
  <c r="D92" i="1"/>
  <c r="D95" i="1"/>
  <c r="D97" i="1"/>
  <c r="F73" i="1"/>
  <c r="F108" i="1"/>
  <c r="F106" i="1"/>
  <c r="F104" i="1"/>
  <c r="F102" i="1"/>
  <c r="F101" i="1"/>
  <c r="F100" i="1"/>
  <c r="F99" i="1"/>
  <c r="F98" i="1"/>
  <c r="F94" i="1"/>
  <c r="F93" i="1"/>
  <c r="F71" i="1"/>
  <c r="F69" i="1"/>
  <c r="F67" i="1"/>
  <c r="F66" i="1"/>
  <c r="F65" i="1"/>
  <c r="F91" i="1"/>
  <c r="F90" i="1"/>
  <c r="F88" i="1"/>
  <c r="F87" i="1"/>
  <c r="F96" i="1"/>
  <c r="F80" i="1"/>
  <c r="F81" i="1"/>
  <c r="F77" i="1"/>
  <c r="F78" i="1"/>
  <c r="F82" i="1"/>
  <c r="F76" i="1"/>
  <c r="D7" i="1" l="1"/>
  <c r="E7" i="1"/>
  <c r="E109" i="1"/>
  <c r="D109" i="1"/>
  <c r="F95" i="1"/>
  <c r="F107" i="1"/>
  <c r="F35" i="1"/>
  <c r="F28" i="1"/>
  <c r="E63" i="1"/>
  <c r="F30" i="1"/>
  <c r="D63" i="1"/>
  <c r="F79" i="1"/>
  <c r="F75" i="1"/>
  <c r="F92" i="1"/>
  <c r="F97" i="1"/>
  <c r="F52" i="1"/>
  <c r="F8" i="1"/>
  <c r="F86" i="1"/>
  <c r="F64" i="1"/>
  <c r="F50" i="1" l="1"/>
  <c r="F51" i="1"/>
  <c r="F109" i="1"/>
  <c r="F63" i="1"/>
  <c r="F7" i="1"/>
  <c r="D6" i="1"/>
  <c r="D62" i="1" s="1"/>
  <c r="D110" i="1" s="1"/>
  <c r="E6" i="1" l="1"/>
  <c r="E62" i="1" s="1"/>
  <c r="F62" i="1" s="1"/>
  <c r="E110" i="1" l="1"/>
  <c r="F6" i="1"/>
</calcChain>
</file>

<file path=xl/sharedStrings.xml><?xml version="1.0" encoding="utf-8"?>
<sst xmlns="http://schemas.openxmlformats.org/spreadsheetml/2006/main" count="210" uniqueCount="205">
  <si>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</si>
  <si>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</si>
  <si>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</si>
  <si>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</si>
  <si>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</si>
  <si>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</si>
  <si>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</si>
  <si>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</si>
  <si>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</si>
  <si>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</si>
  <si>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</si>
  <si>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</si>
  <si>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</si>
  <si>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</si>
  <si>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</si>
  <si>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</si>
  <si>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</si>
  <si>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</si>
  <si>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</si>
  <si>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</si>
  <si>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</si>
  <si>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</si>
  <si>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</si>
  <si>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</si>
  <si>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</si>
  <si>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</si>
  <si>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</si>
  <si>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</si>
  <si>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</si>
  <si>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</si>
  <si>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</si>
  <si>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</si>
  <si>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</si>
  <si>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</si>
  <si>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</si>
  <si>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</si>
  <si>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</si>
  <si>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</si>
  <si>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</si>
  <si>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</si>
  <si>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</si>
  <si>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</si>
  <si>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</si>
  <si>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</si>
  <si>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</si>
  <si>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</si>
  <si>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</si>
  <si>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</si>
  <si>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</si>
  <si>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</si>
  <si>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</si>
  <si>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</si>
  <si>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</si>
  <si>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</si>
  <si>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</si>
  <si>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</si>
  <si>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</si>
  <si>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</si>
  <si>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</si>
  <si>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</si>
  <si>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</si>
  <si>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</si>
  <si>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</si>
  <si>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</si>
  <si>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</si>
  <si>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</si>
  <si>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</si>
  <si>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</si>
  <si>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</si>
  <si>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</si>
  <si>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</si>
  <si>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</si>
  <si>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</si>
  <si>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</si>
  <si>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</si>
  <si>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</si>
  <si>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</si>
  <si>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</si>
  <si>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</si>
  <si>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</si>
  <si>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</si>
  <si>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</si>
  <si>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</si>
  <si>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</si>
  <si>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</si>
  <si>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</si>
  <si>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</si>
  <si>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</si>
  <si>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</si>
  <si>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</si>
  <si>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</si>
  <si>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</si>
  <si>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</si>
  <si>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</si>
  <si>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</si>
  <si>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</si>
  <si>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</si>
  <si>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</si>
  <si>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</si>
  <si>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</si>
  <si>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</si>
  <si>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</si>
  <si>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</si>
  <si>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</si>
  <si>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</si>
  <si>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</si>
  <si>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</si>
  <si>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</si>
  <si>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</si>
  <si>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</si>
  <si>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</si>
  <si>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</si>
  <si>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</si>
  <si>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</si>
  <si>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</si>
  <si>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</si>
  <si>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</si>
  <si>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</si>
  <si>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</si>
  <si>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</si>
  <si>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</si>
  <si>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</si>
  <si>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</si>
  <si>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</si>
  <si>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</si>
  <si>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</si>
  <si>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</si>
  <si>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</si>
  <si>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</si>
  <si>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</si>
  <si>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</si>
  <si>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</si>
  <si>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</si>
  <si>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</si>
  <si>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</si>
  <si>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</si>
  <si>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</si>
  <si>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</si>
  <si>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</si>
  <si>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</si>
  <si>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</si>
  <si>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</si>
  <si>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</si>
  <si>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</si>
  <si>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</si>
  <si>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</si>
  <si>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</si>
  <si>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</si>
  <si>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</si>
  <si>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</si>
  <si>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</si>
  <si>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</si>
  <si>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</si>
  <si>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</si>
  <si>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</si>
  <si>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</si>
  <si>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</si>
  <si>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</si>
  <si>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</si>
  <si>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</si>
  <si>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</si>
  <si>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</si>
  <si>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</si>
  <si>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</si>
  <si>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</si>
  <si>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</si>
  <si>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</si>
  <si>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</si>
  <si>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</si>
  <si>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</si>
  <si>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</si>
  <si>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</si>
  <si>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</si>
  <si>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</si>
  <si>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</si>
  <si>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</si>
  <si>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</si>
  <si>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</si>
  <si>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</si>
  <si>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</si>
  <si>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</si>
  <si>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</si>
  <si>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</si>
  <si>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</si>
  <si>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</si>
  <si>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</si>
  <si>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</si>
  <si>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</si>
  <si>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</si>
  <si>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</si>
  <si>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</si>
  <si>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</si>
  <si>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</si>
  <si>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</si>
  <si>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</si>
  <si>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Другие вопросы в охране окружающей среды</t>
  </si>
  <si>
    <t>0605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</si>
  <si>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</si>
  <si>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</si>
  <si>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</si>
  <si>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</si>
  <si>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2 07 04000 04 0000 150</t>
  </si>
  <si>
    <t>Прочие безвозмездные поступления в бюджеты городских округов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</si>
  <si>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01.04.2019г.</t>
    </r>
  </si>
  <si>
    <t>Текущее исполнение городского бюджета на 01.04.2019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</si>
</sst>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553008602908857"/>
          <c:y val="2.2512181186217405E-2"/>
          <c:w val="0.84144998381822311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1006413.8</c:v>
                </c:pt>
                <c:pt idx="1">
                  <c:v>1013007.8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176729.4</c:v>
                </c:pt>
                <c:pt idx="1">
                  <c:v>174328.6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10144"/>
        <c:axId val="145111680"/>
      </c:barChart>
      <c:catAx>
        <c:axId val="14511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5111680"/>
        <c:crossesAt val="0"/>
        <c:auto val="1"/>
        <c:lblAlgn val="ctr"/>
        <c:lblOffset val="100"/>
        <c:noMultiLvlLbl val="0"/>
      </c:catAx>
      <c:valAx>
        <c:axId val="14511168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45110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4</xdr:row>
      <xdr:rowOff>85725</xdr:rowOff>
    </xdr:from>
    <xdr:to>
      <xdr:col>14</xdr:col>
      <xdr:colOff>533399</xdr:colOff>
      <xdr:row>38</xdr:row>
      <xdr:rowOff>11360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0.83913</cdr:x>
      <cdr:y>0.67857</cdr:y>
    </cdr:from>
    <cdr:to>
      <cdr:x>0.91739</cdr:x>
      <cdr:y>0.75714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6948772" y="3420380"/>
          <a:ext cx="648086" cy="39603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17,2%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0.42609</cdr:x>
      <cdr:y>0.68571</cdr:y>
    </cdr:from>
    <cdr:to>
      <cdr:x>0.50435</cdr:x>
      <cdr:y>0.76428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528417" y="3456384"/>
          <a:ext cx="648047" cy="39603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17,6%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topLeftCell="A46" zoomScaleNormal="75" workbookViewId="0">
      <selection activeCell="E70" sqref="E70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203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SUM(D7+D50)</f>
        <v>1006413.8</v>
      </c>
      <c r="E6" s="36">
        <f>SUM(E7+E50)</f>
        <v>176729.4</v>
      </c>
      <c r="F6" s="66">
        <f t="shared" ref="F6:F57" si="0">E6*100/D6</f>
        <v>17.560311672991766</v>
      </c>
    </row>
    <row r="7" spans="1:6" ht="14.25" customHeight="1" x14ac:dyDescent="0.2">
      <c r="B7" s="19" t="s">
        <v>4</v>
      </c>
      <c r="C7" s="43" t="s">
        <v>54</v>
      </c>
      <c r="D7" s="39">
        <f>SUM(D8+D20+D25+D28+D30+D35+D42+D45+D46+D39+D15+D47)</f>
        <v>170374.60000000003</v>
      </c>
      <c r="E7" s="39">
        <f>SUM(E8+E20+E25+E28+E30+E35+E42+E45+E46+E39+E15+E47)</f>
        <v>34094.100000000006</v>
      </c>
      <c r="F7" s="64">
        <f t="shared" si="0"/>
        <v>20.011257546606124</v>
      </c>
    </row>
    <row r="8" spans="1:6" ht="15.75" customHeight="1" x14ac:dyDescent="0.2">
      <c r="B8" s="19" t="s">
        <v>42</v>
      </c>
      <c r="C8" s="21" t="s">
        <v>85</v>
      </c>
      <c r="D8" s="40">
        <f>SUM(D9+D10)</f>
        <v>119129.79999999999</v>
      </c>
      <c r="E8" s="40">
        <f>SUM(E9+E10)</f>
        <v>23494.399999999998</v>
      </c>
      <c r="F8" s="64">
        <f t="shared" si="0"/>
        <v>19.721681728669068</v>
      </c>
    </row>
    <row r="9" spans="1:6" ht="14.25" customHeight="1" x14ac:dyDescent="0.2">
      <c r="B9" s="19" t="s">
        <v>6</v>
      </c>
      <c r="C9" s="22" t="s">
        <v>7</v>
      </c>
      <c r="D9" s="48">
        <v>299.89999999999998</v>
      </c>
      <c r="E9" s="48">
        <v>202.1</v>
      </c>
      <c r="F9" s="64">
        <f t="shared" si="0"/>
        <v>67.389129709903301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118829.9</v>
      </c>
      <c r="E10" s="40">
        <f>SUM(E11:E14)</f>
        <v>23292.3</v>
      </c>
      <c r="F10" s="64">
        <f t="shared" si="0"/>
        <v>19.601379787410409</v>
      </c>
    </row>
    <row r="11" spans="1:6" ht="68.25" customHeight="1" x14ac:dyDescent="0.2">
      <c r="B11" s="33" t="s">
        <v>182</v>
      </c>
      <c r="C11" s="22" t="s">
        <v>178</v>
      </c>
      <c r="D11" s="48">
        <v>117740.1</v>
      </c>
      <c r="E11" s="48">
        <v>23158</v>
      </c>
      <c r="F11" s="64">
        <f t="shared" si="0"/>
        <v>19.668744973038073</v>
      </c>
    </row>
    <row r="12" spans="1:6" ht="93" customHeight="1" x14ac:dyDescent="0.2">
      <c r="B12" s="33" t="s">
        <v>183</v>
      </c>
      <c r="C12" s="22" t="s">
        <v>179</v>
      </c>
      <c r="D12" s="48">
        <v>124.2</v>
      </c>
      <c r="E12" s="48">
        <v>3.9</v>
      </c>
      <c r="F12" s="64">
        <f t="shared" si="0"/>
        <v>3.1400966183574877</v>
      </c>
    </row>
    <row r="13" spans="1:6" ht="46.5" customHeight="1" x14ac:dyDescent="0.2">
      <c r="B13" s="33" t="s">
        <v>184</v>
      </c>
      <c r="C13" s="22" t="s">
        <v>180</v>
      </c>
      <c r="D13" s="48">
        <v>271.7</v>
      </c>
      <c r="E13" s="48">
        <v>11.3</v>
      </c>
      <c r="F13" s="64">
        <f t="shared" si="0"/>
        <v>4.1589988958410009</v>
      </c>
    </row>
    <row r="14" spans="1:6" ht="84.75" customHeight="1" x14ac:dyDescent="0.2">
      <c r="B14" s="33" t="s">
        <v>185</v>
      </c>
      <c r="C14" s="22" t="s">
        <v>181</v>
      </c>
      <c r="D14" s="48">
        <v>693.9</v>
      </c>
      <c r="E14" s="48">
        <v>119.1</v>
      </c>
      <c r="F14" s="64">
        <f t="shared" si="0"/>
        <v>17.163856463467358</v>
      </c>
    </row>
    <row r="15" spans="1:6" ht="29.25" customHeight="1" x14ac:dyDescent="0.2">
      <c r="B15" s="19" t="s">
        <v>107</v>
      </c>
      <c r="C15" s="21" t="s">
        <v>97</v>
      </c>
      <c r="D15" s="40">
        <f>SUM(D16:D19)</f>
        <v>660.59999999999991</v>
      </c>
      <c r="E15" s="40">
        <f>SUM(E16:E19)</f>
        <v>177.79999999999998</v>
      </c>
      <c r="F15" s="64">
        <f t="shared" si="0"/>
        <v>26.914925825007572</v>
      </c>
    </row>
    <row r="16" spans="1:6" ht="54.75" customHeight="1" x14ac:dyDescent="0.2">
      <c r="B16" s="33" t="s">
        <v>102</v>
      </c>
      <c r="C16" s="22" t="s">
        <v>98</v>
      </c>
      <c r="D16" s="48">
        <v>239.3</v>
      </c>
      <c r="E16" s="48">
        <v>78.099999999999994</v>
      </c>
      <c r="F16" s="64">
        <f t="shared" si="0"/>
        <v>32.636857501044709</v>
      </c>
    </row>
    <row r="17" spans="2:6" ht="43.5" customHeight="1" x14ac:dyDescent="0.2">
      <c r="B17" s="33" t="s">
        <v>103</v>
      </c>
      <c r="C17" s="22" t="s">
        <v>99</v>
      </c>
      <c r="D17" s="48">
        <v>1.7</v>
      </c>
      <c r="E17" s="48">
        <v>0.6</v>
      </c>
      <c r="F17" s="64">
        <f t="shared" si="0"/>
        <v>35.294117647058826</v>
      </c>
    </row>
    <row r="18" spans="2:6" ht="69.75" customHeight="1" x14ac:dyDescent="0.2">
      <c r="B18" s="33" t="s">
        <v>104</v>
      </c>
      <c r="C18" s="22" t="s">
        <v>100</v>
      </c>
      <c r="D18" s="48">
        <v>463.8</v>
      </c>
      <c r="E18" s="48">
        <v>114.5</v>
      </c>
      <c r="F18" s="64">
        <f t="shared" si="0"/>
        <v>24.687365243639498</v>
      </c>
    </row>
    <row r="19" spans="2:6" ht="67.5" customHeight="1" x14ac:dyDescent="0.2">
      <c r="B19" s="33" t="s">
        <v>105</v>
      </c>
      <c r="C19" s="22" t="s">
        <v>101</v>
      </c>
      <c r="D19" s="48">
        <v>-44.2</v>
      </c>
      <c r="E19" s="48">
        <v>-15.4</v>
      </c>
      <c r="F19" s="64"/>
    </row>
    <row r="20" spans="2:6" ht="17.25" customHeight="1" x14ac:dyDescent="0.2">
      <c r="B20" s="20" t="s">
        <v>106</v>
      </c>
      <c r="C20" s="23" t="s">
        <v>37</v>
      </c>
      <c r="D20" s="40">
        <f>SUM(D21+D24+D23+D22)</f>
        <v>14530.1</v>
      </c>
      <c r="E20" s="40">
        <f>SUM(E21+E24+E23+E22)</f>
        <v>3403.6</v>
      </c>
      <c r="F20" s="64">
        <f t="shared" si="0"/>
        <v>23.42447746402296</v>
      </c>
    </row>
    <row r="21" spans="2:6" ht="26.25" customHeight="1" x14ac:dyDescent="0.2">
      <c r="B21" s="19" t="s">
        <v>50</v>
      </c>
      <c r="C21" s="22" t="s">
        <v>197</v>
      </c>
      <c r="D21" s="48">
        <v>13850</v>
      </c>
      <c r="E21" s="48">
        <v>3234.4</v>
      </c>
      <c r="F21" s="64">
        <f t="shared" si="0"/>
        <v>23.353068592057763</v>
      </c>
    </row>
    <row r="22" spans="2:6" ht="44.25" customHeight="1" x14ac:dyDescent="0.2">
      <c r="B22" s="19" t="s">
        <v>50</v>
      </c>
      <c r="C22" s="22" t="s">
        <v>198</v>
      </c>
      <c r="D22" s="48">
        <v>0</v>
      </c>
      <c r="E22" s="48">
        <v>0</v>
      </c>
      <c r="F22" s="64">
        <v>0</v>
      </c>
    </row>
    <row r="23" spans="2:6" ht="26.25" customHeight="1" x14ac:dyDescent="0.2">
      <c r="B23" s="19" t="s">
        <v>108</v>
      </c>
      <c r="C23" s="22" t="s">
        <v>161</v>
      </c>
      <c r="D23" s="48">
        <v>315</v>
      </c>
      <c r="E23" s="48">
        <v>17.100000000000001</v>
      </c>
      <c r="F23" s="64">
        <f t="shared" si="0"/>
        <v>5.4285714285714297</v>
      </c>
    </row>
    <row r="24" spans="2:6" ht="38.25" customHeight="1" x14ac:dyDescent="0.2">
      <c r="B24" s="19" t="s">
        <v>108</v>
      </c>
      <c r="C24" s="22" t="s">
        <v>109</v>
      </c>
      <c r="D24" s="48">
        <v>365.1</v>
      </c>
      <c r="E24" s="48">
        <v>152.1</v>
      </c>
      <c r="F24" s="64">
        <f t="shared" si="0"/>
        <v>41.659819227608871</v>
      </c>
    </row>
    <row r="25" spans="2:6" x14ac:dyDescent="0.2">
      <c r="B25" s="19" t="s">
        <v>10</v>
      </c>
      <c r="C25" s="23" t="s">
        <v>11</v>
      </c>
      <c r="D25" s="40">
        <f>SUM(D26+D27)</f>
        <v>4790</v>
      </c>
      <c r="E25" s="40">
        <f>SUM(E26+E27)</f>
        <v>656.7</v>
      </c>
      <c r="F25" s="64">
        <f t="shared" si="0"/>
        <v>13.709812108559499</v>
      </c>
    </row>
    <row r="26" spans="2:6" x14ac:dyDescent="0.2">
      <c r="B26" s="19" t="s">
        <v>51</v>
      </c>
      <c r="C26" s="22" t="s">
        <v>12</v>
      </c>
      <c r="D26" s="48">
        <v>2920</v>
      </c>
      <c r="E26" s="48">
        <v>342.4</v>
      </c>
      <c r="F26" s="64">
        <f t="shared" si="0"/>
        <v>11.726027397260275</v>
      </c>
    </row>
    <row r="27" spans="2:6" ht="15.75" customHeight="1" x14ac:dyDescent="0.2">
      <c r="B27" s="19" t="s">
        <v>48</v>
      </c>
      <c r="C27" s="22" t="s">
        <v>36</v>
      </c>
      <c r="D27" s="48">
        <v>1870</v>
      </c>
      <c r="E27" s="48">
        <v>314.3</v>
      </c>
      <c r="F27" s="64">
        <f t="shared" si="0"/>
        <v>16.807486631016044</v>
      </c>
    </row>
    <row r="28" spans="2:6" ht="16.5" customHeight="1" x14ac:dyDescent="0.2">
      <c r="B28" s="19" t="s">
        <v>13</v>
      </c>
      <c r="C28" s="23" t="s">
        <v>14</v>
      </c>
      <c r="D28" s="40">
        <f>SUM(D29:D29)</f>
        <v>6915</v>
      </c>
      <c r="E28" s="40">
        <f>SUM(E29:E29)</f>
        <v>1793.2</v>
      </c>
      <c r="F28" s="64">
        <f t="shared" si="0"/>
        <v>25.932031814895154</v>
      </c>
    </row>
    <row r="29" spans="2:6" ht="27.75" customHeight="1" x14ac:dyDescent="0.2">
      <c r="B29" s="24" t="s">
        <v>71</v>
      </c>
      <c r="C29" s="25" t="s">
        <v>70</v>
      </c>
      <c r="D29" s="48">
        <v>6915</v>
      </c>
      <c r="E29" s="48">
        <v>1793.2</v>
      </c>
      <c r="F29" s="64">
        <f t="shared" si="0"/>
        <v>25.932031814895154</v>
      </c>
    </row>
    <row r="30" spans="2:6" ht="42.75" customHeight="1" x14ac:dyDescent="0.2">
      <c r="B30" s="19" t="s">
        <v>15</v>
      </c>
      <c r="C30" s="23" t="s">
        <v>16</v>
      </c>
      <c r="D30" s="40">
        <f>SUM(D31+D33+D34+D32)</f>
        <v>12164.900000000001</v>
      </c>
      <c r="E30" s="40">
        <f>SUM(E31+E33+E34+E32)</f>
        <v>2455.5</v>
      </c>
      <c r="F30" s="64">
        <f t="shared" si="0"/>
        <v>20.185122771251713</v>
      </c>
    </row>
    <row r="31" spans="2:6" ht="30" customHeight="1" x14ac:dyDescent="0.2">
      <c r="B31" s="19" t="s">
        <v>65</v>
      </c>
      <c r="C31" s="26" t="s">
        <v>111</v>
      </c>
      <c r="D31" s="48">
        <v>5416</v>
      </c>
      <c r="E31" s="48">
        <v>987.4</v>
      </c>
      <c r="F31" s="64">
        <f t="shared" si="0"/>
        <v>18.231166912850814</v>
      </c>
    </row>
    <row r="32" spans="2:6" ht="28.5" customHeight="1" x14ac:dyDescent="0.2">
      <c r="B32" s="19" t="s">
        <v>65</v>
      </c>
      <c r="C32" s="26" t="s">
        <v>110</v>
      </c>
      <c r="D32" s="48">
        <v>3899.8</v>
      </c>
      <c r="E32" s="48">
        <v>1024.3</v>
      </c>
      <c r="F32" s="64">
        <f t="shared" si="0"/>
        <v>26.265449510231292</v>
      </c>
    </row>
    <row r="33" spans="1:6" ht="30.75" customHeight="1" x14ac:dyDescent="0.2">
      <c r="B33" s="19" t="s">
        <v>66</v>
      </c>
      <c r="C33" s="26" t="s">
        <v>64</v>
      </c>
      <c r="D33" s="48">
        <v>258</v>
      </c>
      <c r="E33" s="48">
        <v>0</v>
      </c>
      <c r="F33" s="64">
        <f t="shared" si="0"/>
        <v>0</v>
      </c>
    </row>
    <row r="34" spans="1:6" ht="42" customHeight="1" x14ac:dyDescent="0.2">
      <c r="B34" s="19" t="s">
        <v>67</v>
      </c>
      <c r="C34" s="26" t="s">
        <v>112</v>
      </c>
      <c r="D34" s="48">
        <v>2591.1</v>
      </c>
      <c r="E34" s="48">
        <v>443.8</v>
      </c>
      <c r="F34" s="64">
        <f t="shared" si="0"/>
        <v>17.127860754119872</v>
      </c>
    </row>
    <row r="35" spans="1:6" ht="25.5" x14ac:dyDescent="0.2">
      <c r="A35" s="3"/>
      <c r="B35" s="27" t="s">
        <v>43</v>
      </c>
      <c r="C35" s="23" t="s">
        <v>69</v>
      </c>
      <c r="D35" s="40">
        <f>SUM(D36:D38)</f>
        <v>1634.9999999999998</v>
      </c>
      <c r="E35" s="40">
        <f>SUM(E36:E38)</f>
        <v>149.6</v>
      </c>
      <c r="F35" s="64">
        <f t="shared" si="0"/>
        <v>9.149847094801224</v>
      </c>
    </row>
    <row r="36" spans="1:6" ht="25.5" x14ac:dyDescent="0.2">
      <c r="A36" s="3"/>
      <c r="B36" s="27" t="s">
        <v>86</v>
      </c>
      <c r="C36" s="25" t="s">
        <v>87</v>
      </c>
      <c r="D36" s="48">
        <v>1178.5999999999999</v>
      </c>
      <c r="E36" s="48">
        <v>27.1</v>
      </c>
      <c r="F36" s="64">
        <f t="shared" si="0"/>
        <v>2.2993381978618701</v>
      </c>
    </row>
    <row r="37" spans="1:6" ht="21" customHeight="1" x14ac:dyDescent="0.2">
      <c r="A37" s="3"/>
      <c r="B37" s="27" t="s">
        <v>88</v>
      </c>
      <c r="C37" s="25" t="s">
        <v>89</v>
      </c>
      <c r="D37" s="48">
        <v>0.1</v>
      </c>
      <c r="E37" s="48">
        <v>0</v>
      </c>
      <c r="F37" s="64">
        <f t="shared" si="0"/>
        <v>0</v>
      </c>
    </row>
    <row r="38" spans="1:6" ht="19.5" customHeight="1" x14ac:dyDescent="0.2">
      <c r="B38" s="19" t="s">
        <v>90</v>
      </c>
      <c r="C38" s="25" t="s">
        <v>91</v>
      </c>
      <c r="D38" s="44">
        <v>456.3</v>
      </c>
      <c r="E38" s="48">
        <v>122.5</v>
      </c>
      <c r="F38" s="64">
        <f t="shared" si="0"/>
        <v>26.846373000219153</v>
      </c>
    </row>
    <row r="39" spans="1:6" ht="29.25" customHeight="1" x14ac:dyDescent="0.2">
      <c r="B39" s="19" t="s">
        <v>68</v>
      </c>
      <c r="C39" s="21" t="s">
        <v>94</v>
      </c>
      <c r="D39" s="40">
        <f>SUM(D40:D41)</f>
        <v>544.69999999999993</v>
      </c>
      <c r="E39" s="40">
        <f>SUM(E40:E41)</f>
        <v>4</v>
      </c>
      <c r="F39" s="64">
        <f t="shared" si="0"/>
        <v>0.73434918303653396</v>
      </c>
    </row>
    <row r="40" spans="1:6" ht="28.5" customHeight="1" x14ac:dyDescent="0.2">
      <c r="B40" s="19" t="s">
        <v>92</v>
      </c>
      <c r="C40" s="22" t="s">
        <v>93</v>
      </c>
      <c r="D40" s="44">
        <v>10.9</v>
      </c>
      <c r="E40" s="48">
        <v>4</v>
      </c>
      <c r="F40" s="64">
        <f t="shared" si="0"/>
        <v>36.697247706422019</v>
      </c>
    </row>
    <row r="41" spans="1:6" ht="28.5" customHeight="1" x14ac:dyDescent="0.2">
      <c r="B41" s="19" t="s">
        <v>200</v>
      </c>
      <c r="C41" s="22" t="s">
        <v>199</v>
      </c>
      <c r="D41" s="44">
        <v>533.79999999999995</v>
      </c>
      <c r="E41" s="48">
        <v>0</v>
      </c>
      <c r="F41" s="64">
        <f t="shared" si="0"/>
        <v>0</v>
      </c>
    </row>
    <row r="42" spans="1:6" ht="28.5" customHeight="1" x14ac:dyDescent="0.2">
      <c r="B42" s="19" t="s">
        <v>52</v>
      </c>
      <c r="C42" s="21" t="s">
        <v>84</v>
      </c>
      <c r="D42" s="39">
        <f>SUM(D43:D44)</f>
        <v>8661.6</v>
      </c>
      <c r="E42" s="39">
        <f>SUM(E43:E44)</f>
        <v>1739.2</v>
      </c>
      <c r="F42" s="64">
        <f t="shared" si="0"/>
        <v>20.079431051999631</v>
      </c>
    </row>
    <row r="43" spans="1:6" ht="15.75" customHeight="1" x14ac:dyDescent="0.2">
      <c r="B43" s="19" t="s">
        <v>74</v>
      </c>
      <c r="C43" s="25" t="s">
        <v>72</v>
      </c>
      <c r="D43" s="44">
        <v>7461.6</v>
      </c>
      <c r="E43" s="48">
        <v>1299.7</v>
      </c>
      <c r="F43" s="64">
        <f t="shared" si="0"/>
        <v>17.418516135949393</v>
      </c>
    </row>
    <row r="44" spans="1:6" ht="17.25" customHeight="1" x14ac:dyDescent="0.2">
      <c r="B44" s="19" t="s">
        <v>75</v>
      </c>
      <c r="C44" s="25" t="s">
        <v>73</v>
      </c>
      <c r="D44" s="44">
        <v>1200</v>
      </c>
      <c r="E44" s="48">
        <v>439.5</v>
      </c>
      <c r="F44" s="64">
        <f t="shared" si="0"/>
        <v>36.625</v>
      </c>
    </row>
    <row r="45" spans="1:6" ht="15" customHeight="1" x14ac:dyDescent="0.2">
      <c r="B45" s="19" t="s">
        <v>46</v>
      </c>
      <c r="C45" s="23" t="s">
        <v>47</v>
      </c>
      <c r="D45" s="39">
        <v>23.2</v>
      </c>
      <c r="E45" s="40">
        <v>1.8</v>
      </c>
      <c r="F45" s="64">
        <f t="shared" si="0"/>
        <v>7.7586206896551726</v>
      </c>
    </row>
    <row r="46" spans="1:6" ht="15" customHeight="1" x14ac:dyDescent="0.2">
      <c r="A46" s="3"/>
      <c r="B46" s="19" t="s">
        <v>44</v>
      </c>
      <c r="C46" s="23" t="s">
        <v>45</v>
      </c>
      <c r="D46" s="39">
        <v>1319.7</v>
      </c>
      <c r="E46" s="40">
        <v>218.3</v>
      </c>
      <c r="F46" s="64">
        <f t="shared" si="0"/>
        <v>16.541638251117678</v>
      </c>
    </row>
    <row r="47" spans="1:6" ht="15" customHeight="1" x14ac:dyDescent="0.2">
      <c r="A47" s="3"/>
      <c r="B47" s="19" t="s">
        <v>156</v>
      </c>
      <c r="C47" s="23" t="s">
        <v>153</v>
      </c>
      <c r="D47" s="39">
        <f>SUM(D48:D49)</f>
        <v>0</v>
      </c>
      <c r="E47" s="39">
        <f>SUM(E48:E49)</f>
        <v>0</v>
      </c>
      <c r="F47" s="64"/>
    </row>
    <row r="48" spans="1:6" ht="15" customHeight="1" x14ac:dyDescent="0.2">
      <c r="A48" s="3"/>
      <c r="B48" s="19" t="s">
        <v>157</v>
      </c>
      <c r="C48" s="25" t="s">
        <v>154</v>
      </c>
      <c r="D48" s="44">
        <v>0</v>
      </c>
      <c r="E48" s="48">
        <v>0</v>
      </c>
      <c r="F48" s="64"/>
    </row>
    <row r="49" spans="1:7" ht="15" customHeight="1" x14ac:dyDescent="0.2">
      <c r="A49" s="3"/>
      <c r="B49" s="19" t="s">
        <v>158</v>
      </c>
      <c r="C49" s="25" t="s">
        <v>155</v>
      </c>
      <c r="D49" s="44">
        <v>0</v>
      </c>
      <c r="E49" s="48">
        <v>0</v>
      </c>
      <c r="F49" s="64"/>
    </row>
    <row r="50" spans="1:7" ht="18.75" customHeight="1" x14ac:dyDescent="0.25">
      <c r="B50" s="19"/>
      <c r="C50" s="28" t="s">
        <v>38</v>
      </c>
      <c r="D50" s="39">
        <f>SUM(D51+D61+D59+D58+D57)</f>
        <v>836039.2</v>
      </c>
      <c r="E50" s="39">
        <f>SUM(E51+E61+E59+E58+E57+E60)</f>
        <v>142635.29999999999</v>
      </c>
      <c r="F50" s="64">
        <f t="shared" si="0"/>
        <v>17.060838774067051</v>
      </c>
    </row>
    <row r="51" spans="1:7" ht="33" customHeight="1" x14ac:dyDescent="0.2">
      <c r="B51" s="19" t="s">
        <v>17</v>
      </c>
      <c r="C51" s="29" t="s">
        <v>63</v>
      </c>
      <c r="D51" s="39">
        <f>SUM(D52+D55+D56)</f>
        <v>811943.2</v>
      </c>
      <c r="E51" s="39">
        <f>SUM(E52+E55+E56)</f>
        <v>143535.79999999999</v>
      </c>
      <c r="F51" s="64">
        <f t="shared" si="0"/>
        <v>17.678059253405902</v>
      </c>
    </row>
    <row r="52" spans="1:7" ht="27.75" customHeight="1" x14ac:dyDescent="0.2">
      <c r="B52" s="19" t="s">
        <v>40</v>
      </c>
      <c r="C52" s="22" t="s">
        <v>18</v>
      </c>
      <c r="D52" s="44">
        <f>D53+D54</f>
        <v>191845.7</v>
      </c>
      <c r="E52" s="44">
        <f>E53+E54</f>
        <v>63675.199999999997</v>
      </c>
      <c r="F52" s="64">
        <f t="shared" si="0"/>
        <v>33.190840347216536</v>
      </c>
      <c r="G52" s="3"/>
    </row>
    <row r="53" spans="1:7" ht="16.5" customHeight="1" x14ac:dyDescent="0.2">
      <c r="B53" s="19" t="s">
        <v>49</v>
      </c>
      <c r="C53" s="22" t="s">
        <v>53</v>
      </c>
      <c r="D53" s="44">
        <v>150779.5</v>
      </c>
      <c r="E53" s="48">
        <v>63675.199999999997</v>
      </c>
      <c r="F53" s="64">
        <f t="shared" si="0"/>
        <v>42.230674594357986</v>
      </c>
      <c r="G53" s="3"/>
    </row>
    <row r="54" spans="1:7" ht="27.75" customHeight="1" x14ac:dyDescent="0.2">
      <c r="B54" s="19" t="s">
        <v>61</v>
      </c>
      <c r="C54" s="22" t="s">
        <v>60</v>
      </c>
      <c r="D54" s="44">
        <v>41066.199999999997</v>
      </c>
      <c r="E54" s="48">
        <v>0</v>
      </c>
      <c r="F54" s="64">
        <f t="shared" si="0"/>
        <v>0</v>
      </c>
      <c r="G54" s="3"/>
    </row>
    <row r="55" spans="1:7" ht="24.75" customHeight="1" x14ac:dyDescent="0.2">
      <c r="B55" s="19" t="s">
        <v>41</v>
      </c>
      <c r="C55" s="26" t="s">
        <v>56</v>
      </c>
      <c r="D55" s="47">
        <v>284975.2</v>
      </c>
      <c r="E55" s="48">
        <v>29213.200000000001</v>
      </c>
      <c r="F55" s="64">
        <f t="shared" si="0"/>
        <v>10.251137642854536</v>
      </c>
      <c r="G55" s="3"/>
    </row>
    <row r="56" spans="1:7" ht="24.75" customHeight="1" x14ac:dyDescent="0.2">
      <c r="B56" s="19" t="s">
        <v>55</v>
      </c>
      <c r="C56" s="26" t="s">
        <v>57</v>
      </c>
      <c r="D56" s="47">
        <v>335122.3</v>
      </c>
      <c r="E56" s="48">
        <v>50647.4</v>
      </c>
      <c r="F56" s="64">
        <f t="shared" si="0"/>
        <v>15.113109452877353</v>
      </c>
      <c r="G56" s="3"/>
    </row>
    <row r="57" spans="1:7" ht="24.75" customHeight="1" x14ac:dyDescent="0.2">
      <c r="B57" s="19" t="s">
        <v>201</v>
      </c>
      <c r="C57" s="26" t="s">
        <v>202</v>
      </c>
      <c r="D57" s="47">
        <v>25000</v>
      </c>
      <c r="E57" s="48">
        <v>0</v>
      </c>
      <c r="F57" s="64">
        <f t="shared" si="0"/>
        <v>0</v>
      </c>
      <c r="G57" s="3"/>
    </row>
    <row r="58" spans="1:7" ht="24.75" hidden="1" customHeight="1" x14ac:dyDescent="0.2">
      <c r="B58" s="19" t="s">
        <v>193</v>
      </c>
      <c r="C58" s="26" t="s">
        <v>194</v>
      </c>
      <c r="D58" s="47">
        <v>0</v>
      </c>
      <c r="E58" s="48">
        <v>0</v>
      </c>
      <c r="F58" s="64"/>
      <c r="G58" s="3"/>
    </row>
    <row r="59" spans="1:7" ht="28.5" hidden="1" customHeight="1" x14ac:dyDescent="0.2">
      <c r="B59" s="19" t="s">
        <v>191</v>
      </c>
      <c r="C59" s="26" t="s">
        <v>192</v>
      </c>
      <c r="D59" s="47">
        <v>0</v>
      </c>
      <c r="E59" s="48">
        <v>0</v>
      </c>
      <c r="F59" s="68"/>
      <c r="G59" s="3"/>
    </row>
    <row r="60" spans="1:7" ht="28.5" customHeight="1" x14ac:dyDescent="0.2">
      <c r="B60" s="19" t="s">
        <v>193</v>
      </c>
      <c r="C60" s="26" t="s">
        <v>194</v>
      </c>
      <c r="D60" s="47">
        <v>0</v>
      </c>
      <c r="E60" s="48">
        <v>3.5</v>
      </c>
      <c r="F60" s="68"/>
      <c r="G60" s="3"/>
    </row>
    <row r="61" spans="1:7" ht="20.25" customHeight="1" thickBot="1" x14ac:dyDescent="0.25">
      <c r="B61" s="19" t="s">
        <v>82</v>
      </c>
      <c r="C61" s="26" t="s">
        <v>83</v>
      </c>
      <c r="D61" s="48">
        <v>-904</v>
      </c>
      <c r="E61" s="48">
        <v>-904</v>
      </c>
      <c r="F61" s="64">
        <f t="shared" ref="F61" si="1">E61*100/D61</f>
        <v>100</v>
      </c>
      <c r="G61" s="3"/>
    </row>
    <row r="62" spans="1:7" ht="18" customHeight="1" thickBot="1" x14ac:dyDescent="0.25">
      <c r="B62" s="18"/>
      <c r="C62" s="31" t="s">
        <v>39</v>
      </c>
      <c r="D62" s="60">
        <f>SUM(D6)</f>
        <v>1006413.8</v>
      </c>
      <c r="E62" s="60">
        <f>SUM(E6)</f>
        <v>176729.4</v>
      </c>
      <c r="F62" s="67">
        <f t="shared" ref="F62:F75" si="2">E62*100/D62</f>
        <v>17.560311672991766</v>
      </c>
    </row>
    <row r="63" spans="1:7" ht="17.25" customHeight="1" x14ac:dyDescent="0.2">
      <c r="B63" s="34"/>
      <c r="C63" s="35" t="s">
        <v>19</v>
      </c>
      <c r="D63" s="36">
        <f>SUM(D64+D72+D75+D79+D86+D92+D95+D97+D103+D105+D107+D84)</f>
        <v>1013007.7999999999</v>
      </c>
      <c r="E63" s="36">
        <f>SUM(E64+E72+E75+E79+E86+E92+E95+E97+E103+E105+E107+E84)</f>
        <v>174328.59999999998</v>
      </c>
      <c r="F63" s="66">
        <f t="shared" si="2"/>
        <v>17.209008657189013</v>
      </c>
    </row>
    <row r="64" spans="1:7" ht="16.5" customHeight="1" x14ac:dyDescent="0.2">
      <c r="B64" s="37" t="s">
        <v>20</v>
      </c>
      <c r="C64" s="38" t="s">
        <v>186</v>
      </c>
      <c r="D64" s="39">
        <f>SUM(D65:D71)</f>
        <v>80927.200000000012</v>
      </c>
      <c r="E64" s="40">
        <f>SUM(E65:E71)</f>
        <v>15816.3</v>
      </c>
      <c r="F64" s="64">
        <f t="shared" si="2"/>
        <v>19.543861643551239</v>
      </c>
    </row>
    <row r="65" spans="2:6" ht="30.75" customHeight="1" x14ac:dyDescent="0.2">
      <c r="B65" s="41" t="s">
        <v>125</v>
      </c>
      <c r="C65" s="42" t="s">
        <v>163</v>
      </c>
      <c r="D65" s="44">
        <v>2575</v>
      </c>
      <c r="E65" s="48">
        <v>297.8</v>
      </c>
      <c r="F65" s="64">
        <f t="shared" si="2"/>
        <v>11.56504854368932</v>
      </c>
    </row>
    <row r="66" spans="2:6" ht="45" customHeight="1" x14ac:dyDescent="0.2">
      <c r="B66" s="41" t="s">
        <v>126</v>
      </c>
      <c r="C66" s="42" t="s">
        <v>164</v>
      </c>
      <c r="D66" s="44">
        <v>4878</v>
      </c>
      <c r="E66" s="48">
        <v>728.8</v>
      </c>
      <c r="F66" s="64">
        <f t="shared" si="2"/>
        <v>14.940549405494055</v>
      </c>
    </row>
    <row r="67" spans="2:6" ht="45.75" customHeight="1" x14ac:dyDescent="0.2">
      <c r="B67" s="41" t="s">
        <v>127</v>
      </c>
      <c r="C67" s="42" t="s">
        <v>165</v>
      </c>
      <c r="D67" s="44">
        <v>33070.300000000003</v>
      </c>
      <c r="E67" s="48">
        <v>7182.3</v>
      </c>
      <c r="F67" s="64">
        <f t="shared" si="2"/>
        <v>21.718278939108504</v>
      </c>
    </row>
    <row r="68" spans="2:6" ht="17.25" customHeight="1" x14ac:dyDescent="0.2">
      <c r="B68" s="41" t="s">
        <v>189</v>
      </c>
      <c r="C68" s="42" t="s">
        <v>190</v>
      </c>
      <c r="D68" s="44">
        <v>12.9</v>
      </c>
      <c r="E68" s="48">
        <v>0</v>
      </c>
      <c r="F68" s="64">
        <f t="shared" si="2"/>
        <v>0</v>
      </c>
    </row>
    <row r="69" spans="2:6" ht="41.25" customHeight="1" x14ac:dyDescent="0.2">
      <c r="B69" s="41" t="s">
        <v>128</v>
      </c>
      <c r="C69" s="42" t="s">
        <v>166</v>
      </c>
      <c r="D69" s="44">
        <v>11444</v>
      </c>
      <c r="E69" s="48">
        <v>1953.4</v>
      </c>
      <c r="F69" s="64">
        <f t="shared" si="2"/>
        <v>17.069206571128976</v>
      </c>
    </row>
    <row r="70" spans="2:6" ht="16.5" customHeight="1" x14ac:dyDescent="0.2">
      <c r="B70" s="41" t="s">
        <v>129</v>
      </c>
      <c r="C70" s="42" t="s">
        <v>130</v>
      </c>
      <c r="D70" s="44">
        <v>200</v>
      </c>
      <c r="E70" s="48">
        <v>0</v>
      </c>
      <c r="F70" s="64"/>
    </row>
    <row r="71" spans="2:6" ht="16.5" customHeight="1" x14ac:dyDescent="0.2">
      <c r="B71" s="41" t="s">
        <v>131</v>
      </c>
      <c r="C71" s="42" t="s">
        <v>132</v>
      </c>
      <c r="D71" s="44">
        <v>28747</v>
      </c>
      <c r="E71" s="48">
        <v>5654</v>
      </c>
      <c r="F71" s="64">
        <f t="shared" si="2"/>
        <v>19.668139284099212</v>
      </c>
    </row>
    <row r="72" spans="2:6" ht="32.25" customHeight="1" x14ac:dyDescent="0.2">
      <c r="B72" s="37" t="s">
        <v>21</v>
      </c>
      <c r="C72" s="43" t="s">
        <v>187</v>
      </c>
      <c r="D72" s="39">
        <f>SUM(D73:D74)</f>
        <v>330</v>
      </c>
      <c r="E72" s="39">
        <f>SUM(E73:E74)</f>
        <v>0</v>
      </c>
      <c r="F72" s="64">
        <v>0</v>
      </c>
    </row>
    <row r="73" spans="2:6" ht="33.75" customHeight="1" x14ac:dyDescent="0.2">
      <c r="B73" s="54" t="s">
        <v>149</v>
      </c>
      <c r="C73" s="55" t="s">
        <v>150</v>
      </c>
      <c r="D73" s="44">
        <v>300</v>
      </c>
      <c r="E73" s="48">
        <v>0</v>
      </c>
      <c r="F73" s="64">
        <f>E73*100/D73</f>
        <v>0</v>
      </c>
    </row>
    <row r="74" spans="2:6" ht="33.75" customHeight="1" x14ac:dyDescent="0.2">
      <c r="B74" s="54" t="s">
        <v>159</v>
      </c>
      <c r="C74" s="61" t="s">
        <v>160</v>
      </c>
      <c r="D74" s="44">
        <v>30</v>
      </c>
      <c r="E74" s="48">
        <v>0</v>
      </c>
      <c r="F74" s="64">
        <f>E74*100/D74</f>
        <v>0</v>
      </c>
    </row>
    <row r="75" spans="2:6" ht="15" customHeight="1" x14ac:dyDescent="0.2">
      <c r="B75" s="37" t="s">
        <v>22</v>
      </c>
      <c r="C75" s="43" t="s">
        <v>151</v>
      </c>
      <c r="D75" s="39">
        <f>SUM(D76:D78)</f>
        <v>222993.09999999998</v>
      </c>
      <c r="E75" s="39">
        <f>SUM(E76:E78)</f>
        <v>24051.9</v>
      </c>
      <c r="F75" s="64">
        <f t="shared" si="2"/>
        <v>10.785939116501812</v>
      </c>
    </row>
    <row r="76" spans="2:6" ht="16.5" customHeight="1" x14ac:dyDescent="0.2">
      <c r="B76" s="54" t="s">
        <v>23</v>
      </c>
      <c r="C76" s="55" t="s">
        <v>24</v>
      </c>
      <c r="D76" s="44">
        <v>21222.799999999999</v>
      </c>
      <c r="E76" s="48">
        <v>4727.1000000000004</v>
      </c>
      <c r="F76" s="64">
        <f>E76*100/D76</f>
        <v>22.273686789679029</v>
      </c>
    </row>
    <row r="77" spans="2:6" ht="16.5" customHeight="1" x14ac:dyDescent="0.2">
      <c r="B77" s="54" t="s">
        <v>95</v>
      </c>
      <c r="C77" s="55" t="s">
        <v>167</v>
      </c>
      <c r="D77" s="44">
        <v>163564.6</v>
      </c>
      <c r="E77" s="48">
        <v>19324.8</v>
      </c>
      <c r="F77" s="64">
        <f>E77*100/D77</f>
        <v>11.814781438037326</v>
      </c>
    </row>
    <row r="78" spans="2:6" ht="17.25" customHeight="1" x14ac:dyDescent="0.2">
      <c r="B78" s="54" t="s">
        <v>62</v>
      </c>
      <c r="C78" s="55" t="s">
        <v>168</v>
      </c>
      <c r="D78" s="44">
        <v>38205.699999999997</v>
      </c>
      <c r="E78" s="48">
        <v>0</v>
      </c>
      <c r="F78" s="64">
        <f>E78*100/D78</f>
        <v>0</v>
      </c>
    </row>
    <row r="79" spans="2:6" ht="16.5" customHeight="1" x14ac:dyDescent="0.2">
      <c r="B79" s="37" t="s">
        <v>25</v>
      </c>
      <c r="C79" s="43" t="s">
        <v>26</v>
      </c>
      <c r="D79" s="45">
        <f>SUM(D80:D83)</f>
        <v>143303.70000000001</v>
      </c>
      <c r="E79" s="45">
        <f>SUM(E80:E83)</f>
        <v>2533.9</v>
      </c>
      <c r="F79" s="64">
        <f>E79*100/D79</f>
        <v>1.7682027749457967</v>
      </c>
    </row>
    <row r="80" spans="2:6" ht="18" customHeight="1" x14ac:dyDescent="0.2">
      <c r="B80" s="54" t="s">
        <v>27</v>
      </c>
      <c r="C80" s="55" t="s">
        <v>28</v>
      </c>
      <c r="D80" s="44">
        <v>16119.2</v>
      </c>
      <c r="E80" s="48">
        <v>136.6</v>
      </c>
      <c r="F80" s="64">
        <f t="shared" ref="F80:F94" si="3">E80*100/D80</f>
        <v>0.84743659734974441</v>
      </c>
    </row>
    <row r="81" spans="2:6" ht="15" customHeight="1" x14ac:dyDescent="0.2">
      <c r="B81" s="54" t="s">
        <v>29</v>
      </c>
      <c r="C81" s="55" t="s">
        <v>30</v>
      </c>
      <c r="D81" s="47">
        <v>73502</v>
      </c>
      <c r="E81" s="48">
        <v>0</v>
      </c>
      <c r="F81" s="64">
        <f t="shared" si="3"/>
        <v>0</v>
      </c>
    </row>
    <row r="82" spans="2:6" ht="15" customHeight="1" x14ac:dyDescent="0.2">
      <c r="B82" s="54" t="s">
        <v>58</v>
      </c>
      <c r="C82" s="55" t="s">
        <v>59</v>
      </c>
      <c r="D82" s="47">
        <v>53444.5</v>
      </c>
      <c r="E82" s="48">
        <v>2397.3000000000002</v>
      </c>
      <c r="F82" s="64">
        <f t="shared" si="3"/>
        <v>4.4855878528192807</v>
      </c>
    </row>
    <row r="83" spans="2:6" ht="27.75" customHeight="1" x14ac:dyDescent="0.2">
      <c r="B83" s="54" t="s">
        <v>96</v>
      </c>
      <c r="C83" s="55" t="s">
        <v>169</v>
      </c>
      <c r="D83" s="47">
        <v>238</v>
      </c>
      <c r="E83" s="48">
        <v>0</v>
      </c>
      <c r="F83" s="64">
        <v>0</v>
      </c>
    </row>
    <row r="84" spans="2:6" ht="27.75" customHeight="1" x14ac:dyDescent="0.2">
      <c r="B84" s="54" t="s">
        <v>176</v>
      </c>
      <c r="C84" s="43" t="s">
        <v>177</v>
      </c>
      <c r="D84" s="46">
        <f>SUM(D85)</f>
        <v>5369.5</v>
      </c>
      <c r="E84" s="46">
        <f>SUM(E85)</f>
        <v>0</v>
      </c>
      <c r="F84" s="64">
        <f t="shared" si="3"/>
        <v>0</v>
      </c>
    </row>
    <row r="85" spans="2:6" ht="20.25" customHeight="1" x14ac:dyDescent="0.2">
      <c r="B85" s="54" t="s">
        <v>196</v>
      </c>
      <c r="C85" s="55" t="s">
        <v>195</v>
      </c>
      <c r="D85" s="47">
        <v>5369.5</v>
      </c>
      <c r="E85" s="48">
        <v>0</v>
      </c>
      <c r="F85" s="64">
        <f t="shared" si="3"/>
        <v>0</v>
      </c>
    </row>
    <row r="86" spans="2:6" ht="18.75" customHeight="1" x14ac:dyDescent="0.2">
      <c r="B86" s="37" t="s">
        <v>31</v>
      </c>
      <c r="C86" s="43" t="s">
        <v>32</v>
      </c>
      <c r="D86" s="46">
        <f>SUM(D87:D91)</f>
        <v>401875.89999999997</v>
      </c>
      <c r="E86" s="46">
        <f>SUM(E87:E91)</f>
        <v>94034.6</v>
      </c>
      <c r="F86" s="64">
        <f t="shared" si="3"/>
        <v>23.39891493866639</v>
      </c>
    </row>
    <row r="87" spans="2:6" ht="18.75" customHeight="1" x14ac:dyDescent="0.2">
      <c r="B87" s="54" t="s">
        <v>117</v>
      </c>
      <c r="C87" s="55" t="s">
        <v>118</v>
      </c>
      <c r="D87" s="47">
        <v>148623.1</v>
      </c>
      <c r="E87" s="48">
        <v>35356.9</v>
      </c>
      <c r="F87" s="64">
        <f t="shared" si="3"/>
        <v>23.789639699346871</v>
      </c>
    </row>
    <row r="88" spans="2:6" ht="18.75" customHeight="1" x14ac:dyDescent="0.2">
      <c r="B88" s="54" t="s">
        <v>119</v>
      </c>
      <c r="C88" s="55" t="s">
        <v>120</v>
      </c>
      <c r="D88" s="47">
        <v>162826.6</v>
      </c>
      <c r="E88" s="48">
        <v>35574.800000000003</v>
      </c>
      <c r="F88" s="64">
        <f t="shared" si="3"/>
        <v>21.848272948031834</v>
      </c>
    </row>
    <row r="89" spans="2:6" ht="18.75" customHeight="1" x14ac:dyDescent="0.2">
      <c r="B89" s="54" t="s">
        <v>162</v>
      </c>
      <c r="C89" s="55" t="s">
        <v>170</v>
      </c>
      <c r="D89" s="47">
        <v>60854.8</v>
      </c>
      <c r="E89" s="48">
        <v>17775.599999999999</v>
      </c>
      <c r="F89" s="64">
        <f t="shared" si="3"/>
        <v>29.209856905289307</v>
      </c>
    </row>
    <row r="90" spans="2:6" ht="21" customHeight="1" x14ac:dyDescent="0.2">
      <c r="B90" s="54" t="s">
        <v>121</v>
      </c>
      <c r="C90" s="55" t="s">
        <v>122</v>
      </c>
      <c r="D90" s="47">
        <v>8464.2999999999993</v>
      </c>
      <c r="E90" s="48">
        <v>961.9</v>
      </c>
      <c r="F90" s="64">
        <f t="shared" si="3"/>
        <v>11.364200229197927</v>
      </c>
    </row>
    <row r="91" spans="2:6" ht="17.25" customHeight="1" x14ac:dyDescent="0.2">
      <c r="B91" s="54" t="s">
        <v>123</v>
      </c>
      <c r="C91" s="55" t="s">
        <v>124</v>
      </c>
      <c r="D91" s="47">
        <v>21107.1</v>
      </c>
      <c r="E91" s="48">
        <v>4365.3999999999996</v>
      </c>
      <c r="F91" s="64">
        <f t="shared" si="3"/>
        <v>20.682140132941047</v>
      </c>
    </row>
    <row r="92" spans="2:6" ht="21" customHeight="1" x14ac:dyDescent="0.2">
      <c r="B92" s="37" t="s">
        <v>33</v>
      </c>
      <c r="C92" s="43" t="s">
        <v>171</v>
      </c>
      <c r="D92" s="39">
        <f>SUM(D93:D94)</f>
        <v>63118.6</v>
      </c>
      <c r="E92" s="40">
        <f>SUM(E93:E94)</f>
        <v>17343.900000000001</v>
      </c>
      <c r="F92" s="64">
        <f t="shared" si="3"/>
        <v>27.478271064313851</v>
      </c>
    </row>
    <row r="93" spans="2:6" ht="21" customHeight="1" x14ac:dyDescent="0.2">
      <c r="B93" s="54" t="s">
        <v>133</v>
      </c>
      <c r="C93" s="55" t="s">
        <v>172</v>
      </c>
      <c r="D93" s="44">
        <v>39480.199999999997</v>
      </c>
      <c r="E93" s="48">
        <v>12649.4</v>
      </c>
      <c r="F93" s="64">
        <f t="shared" si="3"/>
        <v>32.039857954113707</v>
      </c>
    </row>
    <row r="94" spans="2:6" ht="23.25" customHeight="1" x14ac:dyDescent="0.2">
      <c r="B94" s="54" t="s">
        <v>134</v>
      </c>
      <c r="C94" s="55" t="s">
        <v>173</v>
      </c>
      <c r="D94" s="44">
        <v>23638.400000000001</v>
      </c>
      <c r="E94" s="48">
        <v>4694.5</v>
      </c>
      <c r="F94" s="64">
        <f t="shared" si="3"/>
        <v>19.859635169893053</v>
      </c>
    </row>
    <row r="95" spans="2:6" ht="21" customHeight="1" x14ac:dyDescent="0.2">
      <c r="B95" s="37" t="s">
        <v>113</v>
      </c>
      <c r="C95" s="43" t="s">
        <v>114</v>
      </c>
      <c r="D95" s="46">
        <f>SUM(D96)</f>
        <v>42.9</v>
      </c>
      <c r="E95" s="46">
        <f>SUM(E96)</f>
        <v>0</v>
      </c>
      <c r="F95" s="64">
        <f>E95*100/D95</f>
        <v>0</v>
      </c>
    </row>
    <row r="96" spans="2:6" ht="23.25" customHeight="1" x14ac:dyDescent="0.2">
      <c r="B96" s="54" t="s">
        <v>115</v>
      </c>
      <c r="C96" s="55" t="s">
        <v>116</v>
      </c>
      <c r="D96" s="47">
        <v>42.9</v>
      </c>
      <c r="E96" s="48">
        <v>0</v>
      </c>
      <c r="F96" s="64">
        <f t="shared" ref="F96:F109" si="4">E96*100/D96</f>
        <v>0</v>
      </c>
    </row>
    <row r="97" spans="1:7" ht="17.25" customHeight="1" x14ac:dyDescent="0.2">
      <c r="B97" s="37">
        <v>1000</v>
      </c>
      <c r="C97" s="43" t="s">
        <v>34</v>
      </c>
      <c r="D97" s="39">
        <f>SUM(D98:D102)</f>
        <v>57519.7</v>
      </c>
      <c r="E97" s="40">
        <f>SUM(E98:E102)</f>
        <v>10871.5</v>
      </c>
      <c r="F97" s="64">
        <f t="shared" si="4"/>
        <v>18.90048105257851</v>
      </c>
    </row>
    <row r="98" spans="1:7" ht="17.25" customHeight="1" x14ac:dyDescent="0.2">
      <c r="B98" s="54" t="s">
        <v>135</v>
      </c>
      <c r="C98" s="55" t="s">
        <v>136</v>
      </c>
      <c r="D98" s="44">
        <v>696.3</v>
      </c>
      <c r="E98" s="48">
        <v>169.7</v>
      </c>
      <c r="F98" s="64">
        <f t="shared" si="4"/>
        <v>24.371678874048545</v>
      </c>
    </row>
    <row r="99" spans="1:7" ht="17.25" customHeight="1" x14ac:dyDescent="0.2">
      <c r="B99" s="54" t="s">
        <v>137</v>
      </c>
      <c r="C99" s="55" t="s">
        <v>138</v>
      </c>
      <c r="D99" s="44">
        <v>26538</v>
      </c>
      <c r="E99" s="48">
        <v>5603.2</v>
      </c>
      <c r="F99" s="64">
        <f t="shared" si="4"/>
        <v>21.113874444193232</v>
      </c>
    </row>
    <row r="100" spans="1:7" ht="17.25" customHeight="1" x14ac:dyDescent="0.2">
      <c r="B100" s="54" t="s">
        <v>139</v>
      </c>
      <c r="C100" s="55" t="s">
        <v>140</v>
      </c>
      <c r="D100" s="44">
        <v>13873.9</v>
      </c>
      <c r="E100" s="48">
        <v>2419.9</v>
      </c>
      <c r="F100" s="64">
        <f t="shared" si="4"/>
        <v>17.442103518116753</v>
      </c>
    </row>
    <row r="101" spans="1:7" ht="17.25" customHeight="1" x14ac:dyDescent="0.2">
      <c r="B101" s="54" t="s">
        <v>141</v>
      </c>
      <c r="C101" s="55" t="s">
        <v>142</v>
      </c>
      <c r="D101" s="44">
        <v>7290.4</v>
      </c>
      <c r="E101" s="48">
        <v>819.5</v>
      </c>
      <c r="F101" s="64">
        <f t="shared" si="4"/>
        <v>11.240809832107978</v>
      </c>
    </row>
    <row r="102" spans="1:7" ht="17.25" customHeight="1" x14ac:dyDescent="0.2">
      <c r="B102" s="54" t="s">
        <v>143</v>
      </c>
      <c r="C102" s="55" t="s">
        <v>144</v>
      </c>
      <c r="D102" s="44">
        <v>9121.1</v>
      </c>
      <c r="E102" s="48">
        <v>1859.2</v>
      </c>
      <c r="F102" s="64">
        <f t="shared" si="4"/>
        <v>20.383506375327535</v>
      </c>
    </row>
    <row r="103" spans="1:7" ht="17.25" customHeight="1" x14ac:dyDescent="0.2">
      <c r="B103" s="37" t="s">
        <v>76</v>
      </c>
      <c r="C103" s="43" t="s">
        <v>77</v>
      </c>
      <c r="D103" s="40">
        <f>SUM(D104)</f>
        <v>29746.3</v>
      </c>
      <c r="E103" s="40">
        <f>SUM(E104)</f>
        <v>7834.9</v>
      </c>
      <c r="F103" s="64">
        <f t="shared" si="4"/>
        <v>26.339074103333861</v>
      </c>
    </row>
    <row r="104" spans="1:7" ht="17.25" customHeight="1" x14ac:dyDescent="0.2">
      <c r="B104" s="54" t="s">
        <v>145</v>
      </c>
      <c r="C104" s="55" t="s">
        <v>175</v>
      </c>
      <c r="D104" s="44">
        <v>29746.3</v>
      </c>
      <c r="E104" s="48">
        <v>7834.9</v>
      </c>
      <c r="F104" s="64">
        <f t="shared" si="4"/>
        <v>26.339074103333861</v>
      </c>
    </row>
    <row r="105" spans="1:7" ht="17.25" customHeight="1" x14ac:dyDescent="0.2">
      <c r="B105" s="37" t="s">
        <v>78</v>
      </c>
      <c r="C105" s="43" t="s">
        <v>79</v>
      </c>
      <c r="D105" s="40">
        <f>SUM(D106)</f>
        <v>2680.9</v>
      </c>
      <c r="E105" s="40">
        <f>SUM(E106)</f>
        <v>605.79999999999995</v>
      </c>
      <c r="F105" s="64">
        <f t="shared" si="4"/>
        <v>22.596889104405232</v>
      </c>
    </row>
    <row r="106" spans="1:7" ht="20.25" customHeight="1" x14ac:dyDescent="0.2">
      <c r="B106" s="56" t="s">
        <v>146</v>
      </c>
      <c r="C106" s="57" t="s">
        <v>147</v>
      </c>
      <c r="D106" s="58">
        <v>2680.9</v>
      </c>
      <c r="E106" s="59">
        <v>605.79999999999995</v>
      </c>
      <c r="F106" s="64">
        <f t="shared" si="4"/>
        <v>22.596889104405232</v>
      </c>
    </row>
    <row r="107" spans="1:7" ht="31.5" x14ac:dyDescent="0.2">
      <c r="B107" s="49" t="s">
        <v>80</v>
      </c>
      <c r="C107" s="50" t="s">
        <v>81</v>
      </c>
      <c r="D107" s="51">
        <f>SUM(D108)</f>
        <v>5100</v>
      </c>
      <c r="E107" s="51">
        <f>SUM(E108)</f>
        <v>1235.8</v>
      </c>
      <c r="F107" s="65">
        <f t="shared" si="4"/>
        <v>24.231372549019607</v>
      </c>
    </row>
    <row r="108" spans="1:7" ht="26.25" thickBot="1" x14ac:dyDescent="0.25">
      <c r="B108" s="56" t="s">
        <v>148</v>
      </c>
      <c r="C108" s="57" t="s">
        <v>174</v>
      </c>
      <c r="D108" s="58">
        <v>5100</v>
      </c>
      <c r="E108" s="59">
        <v>1235.8</v>
      </c>
      <c r="F108" s="65">
        <f t="shared" si="4"/>
        <v>24.231372549019607</v>
      </c>
    </row>
    <row r="109" spans="1:7" ht="19.5" thickBot="1" x14ac:dyDescent="0.25">
      <c r="B109" s="63"/>
      <c r="C109" s="31" t="s">
        <v>152</v>
      </c>
      <c r="D109" s="60">
        <f>SUM(D64+D72+D75+D79+D86+D92+D97+D103+D105+D107+D95+D84)</f>
        <v>1013007.7999999999</v>
      </c>
      <c r="E109" s="60">
        <f>SUM(E64+E72+E75+E79+E86+E92+E97+E103+E105+E107+E95+E84)</f>
        <v>174328.59999999998</v>
      </c>
      <c r="F109" s="67">
        <f t="shared" si="4"/>
        <v>17.209008657189013</v>
      </c>
    </row>
    <row r="110" spans="1:7" ht="16.5" customHeight="1" x14ac:dyDescent="0.2">
      <c r="B110" s="52"/>
      <c r="C110" s="32" t="s">
        <v>35</v>
      </c>
      <c r="D110" s="53">
        <f>SUM(D62-D109)</f>
        <v>-6593.9999999998836</v>
      </c>
      <c r="E110" s="53">
        <f>SUM(E62-E109)</f>
        <v>2400.8000000000175</v>
      </c>
      <c r="F110" s="36"/>
    </row>
    <row r="111" spans="1:7" ht="23.25" customHeight="1" x14ac:dyDescent="0.2">
      <c r="B111" s="82" t="s">
        <v>188</v>
      </c>
      <c r="C111" s="83"/>
      <c r="D111" s="83"/>
      <c r="E111" s="83"/>
      <c r="F111" s="83"/>
    </row>
    <row r="112" spans="1:7" ht="19.5" customHeight="1" x14ac:dyDescent="0.2">
      <c r="A112" s="69"/>
      <c r="B112" s="69"/>
      <c r="C112" s="69"/>
      <c r="D112" s="69"/>
      <c r="E112" s="69"/>
      <c r="F112" s="69"/>
      <c r="G112" s="69"/>
    </row>
    <row r="113" spans="1:7" ht="42.75" customHeight="1" x14ac:dyDescent="0.2">
      <c r="A113" s="4"/>
      <c r="B113" s="9"/>
      <c r="C113" s="10"/>
      <c r="D113" s="11"/>
      <c r="E113" s="15"/>
      <c r="F113" s="11"/>
    </row>
    <row r="114" spans="1:7" x14ac:dyDescent="0.2">
      <c r="A114" s="4"/>
      <c r="B114" s="9"/>
      <c r="C114" s="10"/>
      <c r="D114" s="11"/>
      <c r="E114" s="15"/>
      <c r="F114" s="11"/>
    </row>
    <row r="115" spans="1:7" x14ac:dyDescent="0.2">
      <c r="A115" s="4"/>
      <c r="B115" s="9"/>
      <c r="C115" s="10"/>
      <c r="D115" s="11"/>
      <c r="E115" s="15"/>
      <c r="F115" s="11"/>
    </row>
    <row r="116" spans="1:7" ht="15" x14ac:dyDescent="0.2">
      <c r="A116" s="4"/>
      <c r="B116" s="17"/>
      <c r="C116" s="17"/>
      <c r="D116" s="17"/>
      <c r="E116" s="17"/>
      <c r="F116" s="17"/>
    </row>
    <row r="117" spans="1:7" ht="15" x14ac:dyDescent="0.2">
      <c r="A117" s="4"/>
      <c r="B117" s="12"/>
      <c r="C117" s="13"/>
      <c r="D117" s="14"/>
      <c r="E117" s="16"/>
      <c r="F117" s="14"/>
      <c r="G117" s="14"/>
    </row>
    <row r="118" spans="1:7" x14ac:dyDescent="0.2">
      <c r="A118" s="4"/>
      <c r="B118" s="6"/>
      <c r="C118" s="6"/>
    </row>
    <row r="119" spans="1:7" x14ac:dyDescent="0.2">
      <c r="A119" s="4"/>
      <c r="C119" s="8"/>
    </row>
    <row r="120" spans="1:7" x14ac:dyDescent="0.2">
      <c r="A120" s="4"/>
    </row>
    <row r="121" spans="1:7" x14ac:dyDescent="0.2">
      <c r="A121" s="4"/>
    </row>
    <row r="123" spans="1:7" ht="18.75" customHeight="1" x14ac:dyDescent="0.2"/>
    <row r="124" spans="1:7" ht="25.5" customHeight="1" x14ac:dyDescent="0.2">
      <c r="A124" s="7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</sheetData>
  <mergeCells count="7">
    <mergeCell ref="A112:G112"/>
    <mergeCell ref="B2:F3"/>
    <mergeCell ref="B4:C5"/>
    <mergeCell ref="F4:F5"/>
    <mergeCell ref="D4:D5"/>
    <mergeCell ref="E4:E5"/>
    <mergeCell ref="B111:F11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Q32" sqref="Q32"/>
    </sheetView>
  </sheetViews>
  <sheetFormatPr defaultRowHeight="12.75" x14ac:dyDescent="0.2"/>
  <sheetData>
    <row r="2" spans="2:15" ht="12.75" customHeight="1" x14ac:dyDescent="0.2">
      <c r="B2" s="84" t="s">
        <v>204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4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2019-04-09T08:14:15Z</cp:lastPrinted>
  <dcterms:created xsi:type="dcterms:W3CDTF">2005-02-24T04:25:28Z</dcterms:created>
  <dcterms:modified xsi:type="dcterms:W3CDTF">2019-04-11T02:34:32Z</dcterms:modified>
</cp:coreProperties>
</file>